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19696262-C9FC-445D-825E-71BC400FBF7B}" xr6:coauthVersionLast="47" xr6:coauthVersionMax="47" xr10:uidLastSave="{00000000-0000-0000-0000-000000000000}"/>
  <bookViews>
    <workbookView xWindow="-120" yWindow="-120" windowWidth="29040" windowHeight="15840" xr2:uid="{0DCFCE5D-FF36-4A93-A169-5553E41CADF1}"/>
  </bookViews>
  <sheets>
    <sheet name="05_Риски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W20" i="1" l="1"/>
  <c r="D13" i="1" s="1"/>
  <c r="U15" i="1"/>
  <c r="V15" i="1"/>
  <c r="W15" i="1"/>
  <c r="X15" i="1"/>
  <c r="Y15" i="1"/>
  <c r="Z15" i="1"/>
  <c r="U16" i="1"/>
  <c r="V16" i="1"/>
  <c r="W16" i="1"/>
  <c r="X16" i="1"/>
  <c r="Y16" i="1"/>
  <c r="Z16" i="1"/>
  <c r="Z20" i="1" s="1"/>
  <c r="G13" i="1" s="1"/>
  <c r="U17" i="1"/>
  <c r="V17" i="1"/>
  <c r="W17" i="1"/>
  <c r="X17" i="1"/>
  <c r="Y17" i="1"/>
  <c r="Z17" i="1"/>
  <c r="U18" i="1"/>
  <c r="V18" i="1"/>
  <c r="W18" i="1"/>
  <c r="X18" i="1"/>
  <c r="Y18" i="1"/>
  <c r="Z18" i="1"/>
  <c r="U19" i="1"/>
  <c r="V19" i="1"/>
  <c r="W19" i="1"/>
  <c r="X19" i="1"/>
  <c r="Y19" i="1"/>
  <c r="Z19" i="1"/>
  <c r="V14" i="1"/>
  <c r="V20" i="1" s="1"/>
  <c r="C13" i="1" s="1"/>
  <c r="W14" i="1"/>
  <c r="X14" i="1"/>
  <c r="X20" i="1" s="1"/>
  <c r="E13" i="1" s="1"/>
  <c r="Y14" i="1"/>
  <c r="Y20" i="1" s="1"/>
  <c r="F13" i="1" s="1"/>
  <c r="Z14" i="1"/>
  <c r="U14" i="1"/>
  <c r="U20" i="1" s="1"/>
  <c r="B13" i="1" s="1"/>
  <c r="T19" i="1"/>
  <c r="T14" i="1"/>
  <c r="T15" i="1"/>
  <c r="T16" i="1"/>
  <c r="T17" i="1"/>
  <c r="T18" i="1"/>
  <c r="U13" i="1"/>
  <c r="V13" i="1"/>
  <c r="W13" i="1"/>
  <c r="X13" i="1"/>
  <c r="Y13" i="1"/>
  <c r="Z13" i="1"/>
  <c r="T13" i="1"/>
  <c r="G25" i="1"/>
  <c r="H12" i="1"/>
  <c r="I12" i="1" s="1"/>
  <c r="J12" i="1" s="1"/>
  <c r="Y11" i="1"/>
  <c r="X11" i="1"/>
  <c r="W11" i="1"/>
  <c r="V11" i="1"/>
  <c r="U11" i="1"/>
  <c r="T11" i="1"/>
  <c r="H11" i="1"/>
  <c r="Y10" i="1"/>
  <c r="X10" i="1"/>
  <c r="W10" i="1"/>
  <c r="V10" i="1"/>
  <c r="U10" i="1"/>
  <c r="T10" i="1"/>
  <c r="H10" i="1"/>
  <c r="I10" i="1" s="1"/>
  <c r="J10" i="1" s="1"/>
  <c r="Y9" i="1"/>
  <c r="X9" i="1"/>
  <c r="W9" i="1"/>
  <c r="V9" i="1"/>
  <c r="U9" i="1"/>
  <c r="T9" i="1"/>
  <c r="H9" i="1"/>
  <c r="I9" i="1" s="1"/>
  <c r="J9" i="1" s="1"/>
  <c r="Y8" i="1"/>
  <c r="X8" i="1"/>
  <c r="W8" i="1"/>
  <c r="V8" i="1"/>
  <c r="U8" i="1"/>
  <c r="T8" i="1"/>
  <c r="H8" i="1"/>
  <c r="I8" i="1" s="1"/>
  <c r="J8" i="1" s="1"/>
  <c r="Y7" i="1"/>
  <c r="X7" i="1"/>
  <c r="W7" i="1"/>
  <c r="V7" i="1"/>
  <c r="U7" i="1"/>
  <c r="T7" i="1"/>
  <c r="H7" i="1"/>
  <c r="M4" i="1" s="1"/>
  <c r="Y6" i="1"/>
  <c r="X6" i="1"/>
  <c r="W6" i="1"/>
  <c r="V6" i="1"/>
  <c r="U6" i="1"/>
  <c r="T6" i="1"/>
  <c r="M2" i="1" l="1"/>
  <c r="M3" i="1"/>
  <c r="Z10" i="1"/>
  <c r="Z8" i="1"/>
  <c r="Z9" i="1"/>
  <c r="I7" i="1"/>
  <c r="J7" i="1" s="1"/>
  <c r="I11" i="1"/>
  <c r="J11" i="1" s="1"/>
  <c r="Z7" i="1"/>
  <c r="Z11" i="1"/>
  <c r="Z6" i="1"/>
</calcChain>
</file>

<file path=xl/sharedStrings.xml><?xml version="1.0" encoding="utf-8"?>
<sst xmlns="http://schemas.openxmlformats.org/spreadsheetml/2006/main" count="43" uniqueCount="39">
  <si>
    <t>05_Риски — Supplier Risk Radar</t>
  </si>
  <si>
    <t>Оценка поставщиков по ключевым рискам. Шкала 1–5: 1 = низкий риск, 5 = высокий риск. Итоговый балл считается через веса из настроек.</t>
  </si>
  <si>
    <t>Поставщик</t>
  </si>
  <si>
    <t>Финансы</t>
  </si>
  <si>
    <t>География / санкции</t>
  </si>
  <si>
    <t>Логистика</t>
  </si>
  <si>
    <t>Single source</t>
  </si>
  <si>
    <t>Качество</t>
  </si>
  <si>
    <t>Мощности</t>
  </si>
  <si>
    <t>Итоговый риск</t>
  </si>
  <si>
    <t>Класс риска</t>
  </si>
  <si>
    <t>Рекомендация</t>
  </si>
  <si>
    <t>Supplier A</t>
  </si>
  <si>
    <t>Supplier B</t>
  </si>
  <si>
    <t>Supplier C</t>
  </si>
  <si>
    <t>Supplier D</t>
  </si>
  <si>
    <t>Supplier E</t>
  </si>
  <si>
    <t>Supplier F</t>
  </si>
  <si>
    <t>Весовые коэффициенты Supplier Risk Radar</t>
  </si>
  <si>
    <t>Финансовая устойчивость</t>
  </si>
  <si>
    <t>Логистика / lead time</t>
  </si>
  <si>
    <t>Мощности / capacity</t>
  </si>
  <si>
    <t>Проверка суммы весов</t>
  </si>
  <si>
    <t>Платежеспособность, признаки проблем, просрочки, арбитраж</t>
  </si>
  <si>
    <t>Страна, санкционные ограничения, валютные риски</t>
  </si>
  <si>
    <t>Срок, надежность, количество звеньев цепочки</t>
  </si>
  <si>
    <t>Есть ли альтернативные источники без потери качества</t>
  </si>
  <si>
    <t>Дефекты, рекламации, стабильность</t>
  </si>
  <si>
    <t>Может ли поставщик выдержать объемы</t>
  </si>
  <si>
    <t>Должно быть 1,00</t>
  </si>
  <si>
    <t>Параметр</t>
  </si>
  <si>
    <t>Низкий/хороший</t>
  </si>
  <si>
    <t>Средний</t>
  </si>
  <si>
    <t>Высокий/плохой</t>
  </si>
  <si>
    <t>Порог низкого риска</t>
  </si>
  <si>
    <t>Самый рискованный поставщик</t>
  </si>
  <si>
    <t>Средний риск портфеля</t>
  </si>
  <si>
    <t>НАСТРОЙКИ</t>
  </si>
  <si>
    <t>Макс.Риски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</si>
</sst>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17" x14ac:knownFonts="1">
    <font>
      <sz val="11"/>
      <color theme="1"/>
      <name val="Calibri"/>
      <family val="2"/>
      <charset val="1"/>
    </font>
    <font>
      <b/>
      <sz val="16"/>
      <color rgb="FFFFFFFF"/>
      <name val="Aptos"/>
      <family val="2"/>
    </font>
    <font>
      <sz val="11"/>
      <color theme="1"/>
      <name val="Aptos"/>
      <family val="2"/>
    </font>
    <font>
      <sz val="10"/>
      <color rgb="FF1F2937"/>
      <name val="Aptos"/>
      <family val="2"/>
    </font>
    <font>
      <b/>
      <sz val="11"/>
      <color rgb="FFFFFFFF"/>
      <name val="Aptos"/>
      <family val="2"/>
    </font>
    <font>
      <sz val="10"/>
      <name val="Arial"/>
      <family val="2"/>
      <charset val="204"/>
    </font>
    <font>
      <sz val="10"/>
      <color theme="0"/>
      <name val="Aptos"/>
      <family val="2"/>
    </font>
    <font>
      <sz val="11"/>
      <color rgb="FF0000FF"/>
      <name val="Aptos"/>
      <family val="2"/>
    </font>
    <font>
      <sz val="11"/>
      <color rgb="FF000000"/>
      <name val="Aptos"/>
      <family val="2"/>
    </font>
    <font>
      <b/>
      <sz val="10"/>
      <color rgb="FFFFFFFF"/>
      <name val="Aptos"/>
      <family val="2"/>
    </font>
    <font>
      <sz val="10"/>
      <color rgb="FF0000FF"/>
      <name val="Arial"/>
      <family val="2"/>
      <charset val="204"/>
    </font>
    <font>
      <sz val="10"/>
      <color theme="1"/>
      <name val="Aptos"/>
      <family val="2"/>
    </font>
    <font>
      <sz val="10"/>
      <color rgb="FF0000FF"/>
      <name val="Aptos"/>
      <family val="2"/>
    </font>
    <font>
      <sz val="10"/>
      <color rgb="FF000000"/>
      <name val="Aptos"/>
      <family val="2"/>
    </font>
    <font>
      <sz val="10"/>
      <color theme="1"/>
      <name val="Aptos"/>
      <family val="2"/>
      <charset val="204"/>
    </font>
    <font>
      <sz val="9"/>
      <color theme="1"/>
      <name val="Aptos"/>
      <family val="2"/>
    </font>
    <font>
      <sz val="11"/>
      <color theme="0"/>
      <name val="Aptos"/>
      <family val="2"/>
    </font>
  </fonts>
  <fills count="8">
    <fill>
      <patternFill patternType="none"/>
    </fill>
    <fill>
      <patternFill patternType="gray125"/>
    </fill>
    <fill>
      <patternFill patternType="solid">
        <fgColor rgb="FF0E1B35"/>
        <bgColor rgb="FF1F2937"/>
      </patternFill>
    </fill>
    <fill>
      <patternFill patternType="solid">
        <fgColor rgb="FFF7F9FB"/>
        <bgColor rgb="FFFBFCFE"/>
      </patternFill>
    </fill>
    <fill>
      <patternFill patternType="solid">
        <fgColor rgb="FFEAF2FF"/>
        <bgColor rgb="FFF7F9FB"/>
      </patternFill>
    </fill>
    <fill>
      <patternFill patternType="solid">
        <fgColor rgb="FFFFFFFF"/>
        <bgColor rgb="FFFBFCFE"/>
      </patternFill>
    </fill>
    <fill>
      <patternFill patternType="solid">
        <fgColor rgb="FF1F2937"/>
        <bgColor rgb="FF0E1B35"/>
      </patternFill>
    </fill>
    <fill>
      <patternFill patternType="solid">
        <fgColor rgb="FFFBFCFE"/>
        <bgColor rgb="FFFFFFFF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0E1B35"/>
      </bottom>
      <diagonal/>
    </border>
    <border>
      <left/>
      <right/>
      <top/>
      <bottom style="hair">
        <color rgb="FFE5E7EB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/>
    <xf numFmtId="9" fontId="5" fillId="0" borderId="0" applyBorder="0" applyAlignment="0" applyProtection="0"/>
  </cellStyleXfs>
  <cellXfs count="31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/>
    <xf numFmtId="0" fontId="3" fillId="3" borderId="2" xfId="0" applyFont="1" applyFill="1" applyBorder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7" fillId="4" borderId="2" xfId="0" applyFont="1" applyFill="1" applyBorder="1" applyAlignment="1">
      <alignment vertical="center" wrapText="1"/>
    </xf>
    <xf numFmtId="0" fontId="4" fillId="6" borderId="2" xfId="0" applyFont="1" applyFill="1" applyBorder="1" applyAlignment="1">
      <alignment vertical="center" wrapText="1"/>
    </xf>
    <xf numFmtId="0" fontId="2" fillId="7" borderId="2" xfId="0" applyFont="1" applyFill="1" applyBorder="1" applyAlignment="1">
      <alignment vertical="center" wrapText="1"/>
    </xf>
    <xf numFmtId="0" fontId="2" fillId="7" borderId="0" xfId="0" applyFont="1" applyFill="1" applyAlignment="1">
      <alignment vertical="center" wrapText="1"/>
    </xf>
    <xf numFmtId="0" fontId="4" fillId="2" borderId="0" xfId="0" applyFont="1" applyFill="1" applyBorder="1" applyAlignment="1">
      <alignment vertical="center" wrapText="1"/>
    </xf>
    <xf numFmtId="0" fontId="11" fillId="0" borderId="3" xfId="0" applyFont="1" applyBorder="1" applyAlignment="1">
      <alignment vertical="center" wrapText="1"/>
    </xf>
    <xf numFmtId="0" fontId="12" fillId="4" borderId="3" xfId="0" applyFont="1" applyFill="1" applyBorder="1" applyAlignment="1">
      <alignment horizontal="center" vertical="center" wrapText="1"/>
    </xf>
    <xf numFmtId="2" fontId="13" fillId="5" borderId="3" xfId="0" applyNumberFormat="1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9" fontId="10" fillId="0" borderId="3" xfId="1" applyFont="1" applyBorder="1" applyAlignment="1">
      <alignment vertical="center" wrapText="1"/>
    </xf>
    <xf numFmtId="0" fontId="14" fillId="7" borderId="3" xfId="0" applyFont="1" applyFill="1" applyBorder="1" applyAlignment="1">
      <alignment vertical="center" wrapText="1"/>
    </xf>
    <xf numFmtId="0" fontId="14" fillId="0" borderId="3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7" fillId="0" borderId="0" xfId="0" applyFont="1"/>
    <xf numFmtId="0" fontId="15" fillId="0" borderId="3" xfId="0" applyFont="1" applyBorder="1" applyAlignment="1">
      <alignment vertical="center" wrapText="1"/>
    </xf>
    <xf numFmtId="0" fontId="16" fillId="0" borderId="0" xfId="0" applyFont="1" applyBorder="1"/>
    <xf numFmtId="9" fontId="6" fillId="0" borderId="0" xfId="1" applyFont="1" applyBorder="1" applyAlignment="1">
      <alignment vertical="center" wrapText="1"/>
    </xf>
    <xf numFmtId="0" fontId="16" fillId="0" borderId="0" xfId="0" applyFont="1" applyBorder="1" applyAlignment="1">
      <alignment wrapText="1"/>
    </xf>
    <xf numFmtId="0" fontId="8" fillId="5" borderId="4" xfId="0" applyFont="1" applyFill="1" applyBorder="1" applyAlignment="1">
      <alignment horizontal="center" vertical="center" wrapText="1"/>
    </xf>
    <xf numFmtId="0" fontId="8" fillId="5" borderId="5" xfId="0" applyFont="1" applyFill="1" applyBorder="1" applyAlignment="1">
      <alignment horizontal="center" vertical="center" wrapText="1"/>
    </xf>
    <xf numFmtId="2" fontId="8" fillId="5" borderId="4" xfId="0" applyNumberFormat="1" applyFont="1" applyFill="1" applyBorder="1" applyAlignment="1">
      <alignment horizontal="center" vertical="center" wrapText="1"/>
    </xf>
    <xf numFmtId="2" fontId="8" fillId="5" borderId="5" xfId="0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Процентный" xfId="1" builtinId="5"/>
  </cellStyles>
  <dxfs count="0"/>
  <tableStyles count="1" defaultTableStyle="TableStyleMedium2" defaultPivotStyle="PivotStyleLight16">
    <tableStyle name="Invisible" pivot="0" table="0" count="0" xr9:uid="{71D87782-DDC4-4F3E-8920-09D34BAA7026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/>
          <a:lstStyle/>
          <a:p>
            <a:pPr>
              <a:defRPr sz="1300" b="0" u="none" strike="noStrike">
                <a:uFillTx/>
                <a:latin typeface="Aptos" panose="020B0004020202020204" pitchFamily="34" charset="0"/>
              </a:defRPr>
            </a:pPr>
            <a:r>
              <a:rPr lang="ru-RU" sz="1800" b="1" u="none" strike="noStrike">
                <a:solidFill>
                  <a:srgbClr val="000000"/>
                </a:solidFill>
                <a:uFillTx/>
                <a:latin typeface="Aptos" panose="020B0004020202020204" pitchFamily="34" charset="0"/>
              </a:rPr>
              <a:t>Итоговый риск поставщиков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'05_Риски'!$H$6</c:f>
              <c:strCache>
                <c:ptCount val="1"/>
                <c:pt idx="0">
                  <c:v>Итоговый риск</c:v>
                </c:pt>
              </c:strCache>
            </c:strRef>
          </c:tx>
          <c:spPr>
            <a:solidFill>
              <a:schemeClr val="accent1"/>
            </a:solidFill>
            <a:ln w="0">
              <a:noFill/>
            </a:ln>
          </c:spPr>
          <c:invertIfNegative val="0"/>
          <c:dLbls>
            <c:numFmt formatCode="#,##0.0" sourceLinked="0"/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'05_Риски'!$A$7:$A$12</c:f>
              <c:strCache>
                <c:ptCount val="6"/>
                <c:pt idx="0">
                  <c:v>Supplier A</c:v>
                </c:pt>
                <c:pt idx="1">
                  <c:v>Supplier B</c:v>
                </c:pt>
                <c:pt idx="2">
                  <c:v>Supplier C</c:v>
                </c:pt>
                <c:pt idx="3">
                  <c:v>Supplier D</c:v>
                </c:pt>
                <c:pt idx="4">
                  <c:v>Supplier E</c:v>
                </c:pt>
                <c:pt idx="5">
                  <c:v>Supplier F</c:v>
                </c:pt>
              </c:strCache>
            </c:strRef>
          </c:cat>
          <c:val>
            <c:numRef>
              <c:f>'05_Риски'!$H$7:$H$12</c:f>
              <c:numCache>
                <c:formatCode>0.00</c:formatCode>
                <c:ptCount val="6"/>
                <c:pt idx="0">
                  <c:v>2.8999999999999995</c:v>
                </c:pt>
                <c:pt idx="1">
                  <c:v>2.6500000000000004</c:v>
                </c:pt>
                <c:pt idx="2">
                  <c:v>4.6000000000000005</c:v>
                </c:pt>
                <c:pt idx="3">
                  <c:v>2.15</c:v>
                </c:pt>
                <c:pt idx="4">
                  <c:v>3.9000000000000004</c:v>
                </c:pt>
                <c:pt idx="5">
                  <c:v>1.5000000000000002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A86-459A-87CB-2C5E082B2E8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72748630"/>
        <c:axId val="29912119"/>
      </c:barChart>
      <c:catAx>
        <c:axId val="7274863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sz="1000" b="0" u="none" strike="noStrike">
                <a:solidFill>
                  <a:srgbClr val="000000"/>
                </a:solidFill>
                <a:uFillTx/>
                <a:latin typeface="Aptos" panose="020B0004020202020204" pitchFamily="34" charset="0"/>
              </a:defRPr>
            </a:pPr>
            <a:endParaRPr lang="ru-RU"/>
          </a:p>
        </c:txPr>
        <c:crossAx val="29912119"/>
        <c:crosses val="autoZero"/>
        <c:auto val="1"/>
        <c:lblAlgn val="ctr"/>
        <c:lblOffset val="100"/>
        <c:noMultiLvlLbl val="0"/>
      </c:catAx>
      <c:valAx>
        <c:axId val="29912119"/>
        <c:scaling>
          <c:orientation val="minMax"/>
        </c:scaling>
        <c:delete val="1"/>
        <c:axPos val="l"/>
        <c:numFmt formatCode="0.00" sourceLinked="0"/>
        <c:majorTickMark val="none"/>
        <c:minorTickMark val="none"/>
        <c:tickLblPos val="nextTo"/>
        <c:crossAx val="72748630"/>
        <c:crosses val="autoZero"/>
        <c:crossBetween val="between"/>
      </c:valAx>
      <c:spPr>
        <a:noFill/>
        <a:ln w="0">
          <a:noFill/>
        </a:ln>
      </c:spPr>
    </c:plotArea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stacked"/>
        <c:varyColors val="0"/>
        <c:ser>
          <c:idx val="0"/>
          <c:order val="0"/>
          <c:tx>
            <c:strRef>
              <c:f>'05_Риски'!$A$7</c:f>
              <c:strCache>
                <c:ptCount val="1"/>
                <c:pt idx="0">
                  <c:v>Supplier 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0D99F639-9F16-43E5-B996-F87201089DE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98B6-4493-B3A0-7F5FC79B8A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5C56576-81D1-4334-A9EA-2F0D27AF444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98B6-4493-B3A0-7F5FC79B8A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06889506-6E0E-448C-BD02-EC490DC4542E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98B6-4493-B3A0-7F5FC79B8A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A38B850-38CF-437D-98BC-EDB7E872187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98B6-4493-B3A0-7F5FC79B8A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1BE0C014-E32A-444C-916A-DF3A18D43AB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98B6-4493-B3A0-7F5FC79B8A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CD3E710-5BAC-494D-AB9B-3EF4DA3D02E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98B6-4493-B3A0-7F5FC79B8A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789DA04-3A8D-4E11-9C0A-60414B88C3D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98B6-4493-B3A0-7F5FC79B8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'05_Риски'!$B$6:$H$6</c:f>
              <c:strCache>
                <c:ptCount val="7"/>
                <c:pt idx="0">
                  <c:v>Финансы</c:v>
                </c:pt>
                <c:pt idx="1">
                  <c:v>География / санкции</c:v>
                </c:pt>
                <c:pt idx="2">
                  <c:v>Логистика</c:v>
                </c:pt>
                <c:pt idx="3">
                  <c:v>Single source</c:v>
                </c:pt>
                <c:pt idx="4">
                  <c:v>Качество</c:v>
                </c:pt>
                <c:pt idx="5">
                  <c:v>Мощности</c:v>
                </c:pt>
                <c:pt idx="6">
                  <c:v>Итоговый риск</c:v>
                </c:pt>
              </c:strCache>
            </c:strRef>
          </c:cat>
          <c:val>
            <c:numRef>
              <c:f>'05_Риски'!$B$7:$H$7</c:f>
              <c:numCache>
                <c:formatCode>General</c:formatCode>
                <c:ptCount val="7"/>
                <c:pt idx="0">
                  <c:v>2</c:v>
                </c:pt>
                <c:pt idx="1">
                  <c:v>3</c:v>
                </c:pt>
                <c:pt idx="2">
                  <c:v>2</c:v>
                </c:pt>
                <c:pt idx="3">
                  <c:v>5</c:v>
                </c:pt>
                <c:pt idx="4">
                  <c:v>2</c:v>
                </c:pt>
                <c:pt idx="5">
                  <c:v>3</c:v>
                </c:pt>
                <c:pt idx="6" formatCode="0.00">
                  <c:v>2.8999999999999995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'05_Риски'!$T$6:$Z$6</c15:f>
                <c15:dlblRangeCache>
                  <c:ptCount val="7"/>
                  <c:pt idx="0">
                    <c:v>12%</c:v>
                  </c:pt>
                  <c:pt idx="1">
                    <c:v>17%</c:v>
                  </c:pt>
                  <c:pt idx="2">
                    <c:v>10%</c:v>
                  </c:pt>
                  <c:pt idx="3">
                    <c:v>28%</c:v>
                  </c:pt>
                  <c:pt idx="4">
                    <c:v>13%</c:v>
                  </c:pt>
                  <c:pt idx="5">
                    <c:v>18%</c:v>
                  </c:pt>
                  <c:pt idx="6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7-98B6-4493-B3A0-7F5FC79B8A47}"/>
            </c:ext>
          </c:extLst>
        </c:ser>
        <c:ser>
          <c:idx val="1"/>
          <c:order val="1"/>
          <c:tx>
            <c:strRef>
              <c:f>'05_Риски'!$A$8</c:f>
              <c:strCache>
                <c:ptCount val="1"/>
                <c:pt idx="0">
                  <c:v>Supplier B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AD07DBA-502F-4F0E-B3CF-336323462AC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98B6-4493-B3A0-7F5FC79B8A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02CEA7DA-49D3-4AC5-B3D9-FD159520B0E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98B6-4493-B3A0-7F5FC79B8A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77A59E0-0D37-4FF8-9DBC-A7F948350C7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A-98B6-4493-B3A0-7F5FC79B8A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CBD2272B-DA7E-4BEE-8933-7CB59B3FD57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98B6-4493-B3A0-7F5FC79B8A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5D39EA5-E135-4515-AEF0-E0BEA7DF9DE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C-98B6-4493-B3A0-7F5FC79B8A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4C01040-F708-43A3-9C93-DDB53C633A2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D-98B6-4493-B3A0-7F5FC79B8A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0822A30B-C59D-4F79-A95B-E35F560EE86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98B6-4493-B3A0-7F5FC79B8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'05_Риски'!$B$6:$H$6</c:f>
              <c:strCache>
                <c:ptCount val="7"/>
                <c:pt idx="0">
                  <c:v>Финансы</c:v>
                </c:pt>
                <c:pt idx="1">
                  <c:v>География / санкции</c:v>
                </c:pt>
                <c:pt idx="2">
                  <c:v>Логистика</c:v>
                </c:pt>
                <c:pt idx="3">
                  <c:v>Single source</c:v>
                </c:pt>
                <c:pt idx="4">
                  <c:v>Качество</c:v>
                </c:pt>
                <c:pt idx="5">
                  <c:v>Мощности</c:v>
                </c:pt>
                <c:pt idx="6">
                  <c:v>Итоговый риск</c:v>
                </c:pt>
              </c:strCache>
            </c:strRef>
          </c:cat>
          <c:val>
            <c:numRef>
              <c:f>'05_Риски'!$B$8:$H$8</c:f>
              <c:numCache>
                <c:formatCode>General</c:formatCode>
                <c:ptCount val="7"/>
                <c:pt idx="0">
                  <c:v>4</c:v>
                </c:pt>
                <c:pt idx="1">
                  <c:v>2</c:v>
                </c:pt>
                <c:pt idx="2">
                  <c:v>4</c:v>
                </c:pt>
                <c:pt idx="3">
                  <c:v>1</c:v>
                </c:pt>
                <c:pt idx="4">
                  <c:v>3</c:v>
                </c:pt>
                <c:pt idx="5">
                  <c:v>2</c:v>
                </c:pt>
                <c:pt idx="6" formatCode="0.00">
                  <c:v>2.6500000000000004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'05_Риски'!$T$7:$Z$7</c15:f>
                <c15:dlblRangeCache>
                  <c:ptCount val="7"/>
                  <c:pt idx="0">
                    <c:v>24%</c:v>
                  </c:pt>
                  <c:pt idx="1">
                    <c:v>11%</c:v>
                  </c:pt>
                  <c:pt idx="2">
                    <c:v>20%</c:v>
                  </c:pt>
                  <c:pt idx="3">
                    <c:v>6%</c:v>
                  </c:pt>
                  <c:pt idx="4">
                    <c:v>19%</c:v>
                  </c:pt>
                  <c:pt idx="5">
                    <c:v>12%</c:v>
                  </c:pt>
                  <c:pt idx="6">
                    <c:v>15%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F-98B6-4493-B3A0-7F5FC79B8A47}"/>
            </c:ext>
          </c:extLst>
        </c:ser>
        <c:ser>
          <c:idx val="2"/>
          <c:order val="2"/>
          <c:tx>
            <c:strRef>
              <c:f>'05_Риски'!$A$9</c:f>
              <c:strCache>
                <c:ptCount val="1"/>
                <c:pt idx="0">
                  <c:v>Supplier C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5167EDC7-2D56-4844-B83F-A793C59B964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98B6-4493-B3A0-7F5FC79B8A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F7C029E-10DF-4387-9440-1A45C047179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98B6-4493-B3A0-7F5FC79B8A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ACD1B0E-894E-4232-A53D-76EC2292614D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98B6-4493-B3A0-7F5FC79B8A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D1B6DF1B-9BF4-47D6-9AE1-D5C56D6F8CEC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98B6-4493-B3A0-7F5FC79B8A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2642982-5749-45C7-B8CB-8BB3F6717EF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98B6-4493-B3A0-7F5FC79B8A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FD883418-2ABA-4635-A0D3-6859BDEC22F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98B6-4493-B3A0-7F5FC79B8A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E0F25DB-6034-4FD7-BDAD-D0570159805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6-98B6-4493-B3A0-7F5FC79B8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'05_Риски'!$B$6:$H$6</c:f>
              <c:strCache>
                <c:ptCount val="7"/>
                <c:pt idx="0">
                  <c:v>Финансы</c:v>
                </c:pt>
                <c:pt idx="1">
                  <c:v>География / санкции</c:v>
                </c:pt>
                <c:pt idx="2">
                  <c:v>Логистика</c:v>
                </c:pt>
                <c:pt idx="3">
                  <c:v>Single source</c:v>
                </c:pt>
                <c:pt idx="4">
                  <c:v>Качество</c:v>
                </c:pt>
                <c:pt idx="5">
                  <c:v>Мощности</c:v>
                </c:pt>
                <c:pt idx="6">
                  <c:v>Итоговый риск</c:v>
                </c:pt>
              </c:strCache>
            </c:strRef>
          </c:cat>
          <c:val>
            <c:numRef>
              <c:f>'05_Риски'!$B$9:$H$9</c:f>
              <c:numCache>
                <c:formatCode>General</c:formatCode>
                <c:ptCount val="7"/>
                <c:pt idx="0">
                  <c:v>5</c:v>
                </c:pt>
                <c:pt idx="1">
                  <c:v>5</c:v>
                </c:pt>
                <c:pt idx="2">
                  <c:v>4</c:v>
                </c:pt>
                <c:pt idx="3">
                  <c:v>5</c:v>
                </c:pt>
                <c:pt idx="4">
                  <c:v>4</c:v>
                </c:pt>
                <c:pt idx="5">
                  <c:v>4</c:v>
                </c:pt>
                <c:pt idx="6" formatCode="0.00">
                  <c:v>4.6000000000000005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'05_Риски'!$T$8:$Z$8</c15:f>
                <c15:dlblRangeCache>
                  <c:ptCount val="7"/>
                  <c:pt idx="0">
                    <c:v>29%</c:v>
                  </c:pt>
                  <c:pt idx="1">
                    <c:v>28%</c:v>
                  </c:pt>
                  <c:pt idx="2">
                    <c:v>20%</c:v>
                  </c:pt>
                  <c:pt idx="3">
                    <c:v>28%</c:v>
                  </c:pt>
                  <c:pt idx="4">
                    <c:v>25%</c:v>
                  </c:pt>
                  <c:pt idx="5">
                    <c:v>24%</c:v>
                  </c:pt>
                  <c:pt idx="6">
                    <c:v>26%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7-98B6-4493-B3A0-7F5FC79B8A47}"/>
            </c:ext>
          </c:extLst>
        </c:ser>
        <c:ser>
          <c:idx val="3"/>
          <c:order val="3"/>
          <c:tx>
            <c:strRef>
              <c:f>'05_Риски'!$A$10</c:f>
              <c:strCache>
                <c:ptCount val="1"/>
                <c:pt idx="0">
                  <c:v>Supplier D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93F22BD9-189B-442F-8376-60BD275DFFA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98B6-4493-B3A0-7F5FC79B8A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DC6B1B15-6081-400E-AA27-4EF589835EF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9-98B6-4493-B3A0-7F5FC79B8A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42143D8-2644-4062-BD6A-B1198775D20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A-98B6-4493-B3A0-7F5FC79B8A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8A69964-292E-43B3-B7D5-2CA7F9ECB01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98B6-4493-B3A0-7F5FC79B8A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9715B620-A82B-45E0-BC8A-A3854282FEE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C-98B6-4493-B3A0-7F5FC79B8A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3EC9322-789A-4D76-8BEA-10F3F53BD7BB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D-98B6-4493-B3A0-7F5FC79B8A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2BB6EDA1-DBC9-4A1D-BFCE-CE88C457582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E-98B6-4493-B3A0-7F5FC79B8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bg1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'05_Риски'!$B$6:$H$6</c:f>
              <c:strCache>
                <c:ptCount val="7"/>
                <c:pt idx="0">
                  <c:v>Финансы</c:v>
                </c:pt>
                <c:pt idx="1">
                  <c:v>География / санкции</c:v>
                </c:pt>
                <c:pt idx="2">
                  <c:v>Логистика</c:v>
                </c:pt>
                <c:pt idx="3">
                  <c:v>Single source</c:v>
                </c:pt>
                <c:pt idx="4">
                  <c:v>Качество</c:v>
                </c:pt>
                <c:pt idx="5">
                  <c:v>Мощности</c:v>
                </c:pt>
                <c:pt idx="6">
                  <c:v>Итоговый риск</c:v>
                </c:pt>
              </c:strCache>
            </c:strRef>
          </c:cat>
          <c:val>
            <c:numRef>
              <c:f>'05_Риски'!$B$10:$H$10</c:f>
              <c:numCache>
                <c:formatCode>General</c:formatCode>
                <c:ptCount val="7"/>
                <c:pt idx="0">
                  <c:v>2</c:v>
                </c:pt>
                <c:pt idx="1">
                  <c:v>2</c:v>
                </c:pt>
                <c:pt idx="2">
                  <c:v>3</c:v>
                </c:pt>
                <c:pt idx="3">
                  <c:v>2</c:v>
                </c:pt>
                <c:pt idx="4">
                  <c:v>2</c:v>
                </c:pt>
                <c:pt idx="5">
                  <c:v>2</c:v>
                </c:pt>
                <c:pt idx="6" formatCode="0.00">
                  <c:v>2.15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'05_Риски'!$T$9:$Z$9</c15:f>
                <c15:dlblRangeCache>
                  <c:ptCount val="7"/>
                  <c:pt idx="0">
                    <c:v>12%</c:v>
                  </c:pt>
                  <c:pt idx="1">
                    <c:v>11%</c:v>
                  </c:pt>
                  <c:pt idx="2">
                    <c:v>15%</c:v>
                  </c:pt>
                  <c:pt idx="3">
                    <c:v>11%</c:v>
                  </c:pt>
                  <c:pt idx="4">
                    <c:v>13%</c:v>
                  </c:pt>
                  <c:pt idx="5">
                    <c:v>12%</c:v>
                  </c:pt>
                  <c:pt idx="6">
                    <c:v>12%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F-98B6-4493-B3A0-7F5FC79B8A47}"/>
            </c:ext>
          </c:extLst>
        </c:ser>
        <c:ser>
          <c:idx val="4"/>
          <c:order val="4"/>
          <c:tx>
            <c:strRef>
              <c:f>'05_Риски'!$A$11</c:f>
              <c:strCache>
                <c:ptCount val="1"/>
                <c:pt idx="0">
                  <c:v>Supplier 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E9E13428-4F9D-417C-8446-6EFC11BA57A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98B6-4493-B3A0-7F5FC79B8A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C315D95-5D38-45DF-A2A0-F49AD82F0E4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1-98B6-4493-B3A0-7F5FC79B8A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E9F51910-9BAD-4B86-A135-00958797C79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98B6-4493-B3A0-7F5FC79B8A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1EF8F7D3-7551-40BB-A3ED-53B1331D4F2F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3-98B6-4493-B3A0-7F5FC79B8A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38CBE95-A582-4264-83C5-E6CDBA865F6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4-98B6-4493-B3A0-7F5FC79B8A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3F86CFDD-42BB-4562-AFEA-4562F2B54F1A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98B6-4493-B3A0-7F5FC79B8A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66207B07-4198-4759-AE3B-CC580A829AE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6-98B6-4493-B3A0-7F5FC79B8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'05_Риски'!$B$6:$H$6</c:f>
              <c:strCache>
                <c:ptCount val="7"/>
                <c:pt idx="0">
                  <c:v>Финансы</c:v>
                </c:pt>
                <c:pt idx="1">
                  <c:v>География / санкции</c:v>
                </c:pt>
                <c:pt idx="2">
                  <c:v>Логистика</c:v>
                </c:pt>
                <c:pt idx="3">
                  <c:v>Single source</c:v>
                </c:pt>
                <c:pt idx="4">
                  <c:v>Качество</c:v>
                </c:pt>
                <c:pt idx="5">
                  <c:v>Мощности</c:v>
                </c:pt>
                <c:pt idx="6">
                  <c:v>Итоговый риск</c:v>
                </c:pt>
              </c:strCache>
            </c:strRef>
          </c:cat>
          <c:val>
            <c:numRef>
              <c:f>'05_Риски'!$B$11:$H$11</c:f>
              <c:numCache>
                <c:formatCode>General</c:formatCode>
                <c:ptCount val="7"/>
                <c:pt idx="0">
                  <c:v>3</c:v>
                </c:pt>
                <c:pt idx="1">
                  <c:v>4</c:v>
                </c:pt>
                <c:pt idx="2">
                  <c:v>5</c:v>
                </c:pt>
                <c:pt idx="3">
                  <c:v>4</c:v>
                </c:pt>
                <c:pt idx="4">
                  <c:v>3</c:v>
                </c:pt>
                <c:pt idx="5">
                  <c:v>5</c:v>
                </c:pt>
                <c:pt idx="6" formatCode="0.00">
                  <c:v>3.9000000000000004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'05_Риски'!$T$10:$Z$10</c15:f>
                <c15:dlblRangeCache>
                  <c:ptCount val="7"/>
                  <c:pt idx="0">
                    <c:v>18%</c:v>
                  </c:pt>
                  <c:pt idx="1">
                    <c:v>22%</c:v>
                  </c:pt>
                  <c:pt idx="2">
                    <c:v>25%</c:v>
                  </c:pt>
                  <c:pt idx="3">
                    <c:v>22%</c:v>
                  </c:pt>
                  <c:pt idx="4">
                    <c:v>19%</c:v>
                  </c:pt>
                  <c:pt idx="5">
                    <c:v>29%</c:v>
                  </c:pt>
                  <c:pt idx="6">
                    <c:v>22%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7-98B6-4493-B3A0-7F5FC79B8A47}"/>
            </c:ext>
          </c:extLst>
        </c:ser>
        <c:ser>
          <c:idx val="5"/>
          <c:order val="5"/>
          <c:tx>
            <c:strRef>
              <c:f>'05_Риски'!$A$12</c:f>
              <c:strCache>
                <c:ptCount val="1"/>
                <c:pt idx="0">
                  <c:v>Supplier F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B361C314-2897-4DE5-9A61-4F7F930F983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98B6-4493-B3A0-7F5FC79B8A47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EED78820-7BED-4A76-A5AC-2100E12215E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9-98B6-4493-B3A0-7F5FC79B8A47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C305AD9B-1C59-4F23-9269-050779485FD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A-98B6-4493-B3A0-7F5FC79B8A47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25104B50-08A9-4251-8AA5-08C67B4BA2F4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B-98B6-4493-B3A0-7F5FC79B8A47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6A77FD1A-55AB-42B7-9F01-6B7C7E209BF5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C-98B6-4493-B3A0-7F5FC79B8A47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D6FC0DF-9798-4F69-B000-59B6DF38A6E1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D-98B6-4493-B3A0-7F5FC79B8A47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B850A547-31A4-4B23-9326-2D95569A9D56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E-98B6-4493-B3A0-7F5FC79B8A4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ysClr val="windowText" lastClr="000000"/>
                    </a:solidFill>
                    <a:latin typeface="Aptos" panose="020B0004020202020204" pitchFamily="34" charset="0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'05_Риски'!$B$6:$H$6</c:f>
              <c:strCache>
                <c:ptCount val="7"/>
                <c:pt idx="0">
                  <c:v>Финансы</c:v>
                </c:pt>
                <c:pt idx="1">
                  <c:v>География / санкции</c:v>
                </c:pt>
                <c:pt idx="2">
                  <c:v>Логистика</c:v>
                </c:pt>
                <c:pt idx="3">
                  <c:v>Single source</c:v>
                </c:pt>
                <c:pt idx="4">
                  <c:v>Качество</c:v>
                </c:pt>
                <c:pt idx="5">
                  <c:v>Мощности</c:v>
                </c:pt>
                <c:pt idx="6">
                  <c:v>Итоговый риск</c:v>
                </c:pt>
              </c:strCache>
            </c:strRef>
          </c:cat>
          <c:val>
            <c:numRef>
              <c:f>'05_Риски'!$B$12:$H$12</c:f>
              <c:numCache>
                <c:formatCode>General</c:formatCode>
                <c:ptCount val="7"/>
                <c:pt idx="0">
                  <c:v>1</c:v>
                </c:pt>
                <c:pt idx="1">
                  <c:v>2</c:v>
                </c:pt>
                <c:pt idx="2">
                  <c:v>2</c:v>
                </c:pt>
                <c:pt idx="3">
                  <c:v>1</c:v>
                </c:pt>
                <c:pt idx="4">
                  <c:v>2</c:v>
                </c:pt>
                <c:pt idx="5">
                  <c:v>1</c:v>
                </c:pt>
                <c:pt idx="6" formatCode="0.00">
                  <c:v>1.5000000000000002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'05_Риски'!$T$11:$Z$11</c15:f>
                <c15:dlblRangeCache>
                  <c:ptCount val="7"/>
                  <c:pt idx="0">
                    <c:v>6%</c:v>
                  </c:pt>
                  <c:pt idx="1">
                    <c:v>11%</c:v>
                  </c:pt>
                  <c:pt idx="2">
                    <c:v>10%</c:v>
                  </c:pt>
                  <c:pt idx="3">
                    <c:v>6%</c:v>
                  </c:pt>
                  <c:pt idx="4">
                    <c:v>13%</c:v>
                  </c:pt>
                  <c:pt idx="5">
                    <c:v>6%</c:v>
                  </c:pt>
                  <c:pt idx="6">
                    <c:v>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F-98B6-4493-B3A0-7F5FC79B8A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900454831"/>
        <c:axId val="1900462031"/>
      </c:barChart>
      <c:catAx>
        <c:axId val="1900454831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ptos" panose="020B0004020202020204" pitchFamily="34" charset="0"/>
                <a:ea typeface="+mn-ea"/>
                <a:cs typeface="+mn-cs"/>
              </a:defRPr>
            </a:pPr>
            <a:endParaRPr lang="ru-RU"/>
          </a:p>
        </c:txPr>
        <c:crossAx val="1900462031"/>
        <c:crosses val="autoZero"/>
        <c:auto val="1"/>
        <c:lblAlgn val="ctr"/>
        <c:lblOffset val="100"/>
        <c:noMultiLvlLbl val="0"/>
      </c:catAx>
      <c:valAx>
        <c:axId val="19004620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900454831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ptos" panose="020B0004020202020204" pitchFamily="34" charset="0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1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200025</xdr:colOff>
      <xdr:row>13</xdr:row>
      <xdr:rowOff>200025</xdr:rowOff>
    </xdr:from>
    <xdr:to>
      <xdr:col>7</xdr:col>
      <xdr:colOff>406245</xdr:colOff>
      <xdr:row>17</xdr:row>
      <xdr:rowOff>466725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B6C7936-9E9A-46F7-9D20-74996BDBC99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247649</xdr:colOff>
      <xdr:row>4</xdr:row>
      <xdr:rowOff>57150</xdr:rowOff>
    </xdr:from>
    <xdr:to>
      <xdr:col>15</xdr:col>
      <xdr:colOff>752474</xdr:colOff>
      <xdr:row>15</xdr:row>
      <xdr:rowOff>19050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FFB05F4B-831D-4E81-B88A-DA9F2484F1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User\Downloads\procurement_toolkit_excel_v2.xlsx" TargetMode="External"/><Relationship Id="rId1" Type="http://schemas.openxmlformats.org/officeDocument/2006/relationships/externalLinkPath" Target="procurement_toolkit_excel_v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00_Навигация"/>
      <sheetName val="01_Дашборд"/>
      <sheetName val="02_Настройки"/>
      <sheetName val="03_TCO"/>
      <sheetName val="04_Зависимость"/>
      <sheetName val="05_Риски"/>
      <sheetName val="06_Зрелость"/>
      <sheetName val="07_Сложность"/>
      <sheetName val="08_EBITDA"/>
    </sheetNames>
    <sheetDataSet>
      <sheetData sheetId="0"/>
      <sheetData sheetId="1"/>
      <sheetData sheetId="2"/>
      <sheetData sheetId="3"/>
      <sheetData sheetId="4"/>
      <sheetData sheetId="5">
        <row r="5">
          <cell r="B5" t="str">
            <v>Финансы</v>
          </cell>
          <cell r="C5" t="str">
            <v>География / санкции</v>
          </cell>
          <cell r="D5" t="str">
            <v>Логистика</v>
          </cell>
          <cell r="E5" t="str">
            <v>Single source</v>
          </cell>
          <cell r="F5" t="str">
            <v>Качество</v>
          </cell>
          <cell r="G5" t="str">
            <v>Мощности</v>
          </cell>
          <cell r="H5" t="str">
            <v>Итоговый риск</v>
          </cell>
          <cell r="T5">
            <v>0.11764705882352941</v>
          </cell>
          <cell r="U5">
            <v>0.16666666666666666</v>
          </cell>
          <cell r="V5">
            <v>0.1</v>
          </cell>
          <cell r="W5">
            <v>0.27777777777777779</v>
          </cell>
          <cell r="X5">
            <v>0.125</v>
          </cell>
          <cell r="Y5">
            <v>0.17647058823529413</v>
          </cell>
          <cell r="Z5">
            <v>0.16384180790960445</v>
          </cell>
        </row>
        <row r="6">
          <cell r="A6" t="str">
            <v>Supplier A</v>
          </cell>
          <cell r="B6">
            <v>2</v>
          </cell>
          <cell r="C6">
            <v>3</v>
          </cell>
          <cell r="D6">
            <v>2</v>
          </cell>
          <cell r="E6">
            <v>5</v>
          </cell>
          <cell r="F6">
            <v>2</v>
          </cell>
          <cell r="G6">
            <v>3</v>
          </cell>
          <cell r="H6">
            <v>2.8999999999999995</v>
          </cell>
          <cell r="T6">
            <v>0.23529411764705882</v>
          </cell>
          <cell r="U6">
            <v>0.1111111111111111</v>
          </cell>
          <cell r="V6">
            <v>0.2</v>
          </cell>
          <cell r="W6">
            <v>5.5555555555555552E-2</v>
          </cell>
          <cell r="X6">
            <v>0.1875</v>
          </cell>
          <cell r="Y6">
            <v>0.11764705882352941</v>
          </cell>
          <cell r="Z6">
            <v>0.14971751412429379</v>
          </cell>
        </row>
        <row r="7">
          <cell r="A7" t="str">
            <v>Supplier B</v>
          </cell>
          <cell r="B7">
            <v>4</v>
          </cell>
          <cell r="C7">
            <v>2</v>
          </cell>
          <cell r="D7">
            <v>4</v>
          </cell>
          <cell r="E7">
            <v>1</v>
          </cell>
          <cell r="F7">
            <v>3</v>
          </cell>
          <cell r="G7">
            <v>2</v>
          </cell>
          <cell r="H7">
            <v>2.6500000000000004</v>
          </cell>
          <cell r="T7">
            <v>0.29411764705882354</v>
          </cell>
          <cell r="U7">
            <v>0.27777777777777779</v>
          </cell>
          <cell r="V7">
            <v>0.2</v>
          </cell>
          <cell r="W7">
            <v>0.27777777777777779</v>
          </cell>
          <cell r="X7">
            <v>0.25</v>
          </cell>
          <cell r="Y7">
            <v>0.23529411764705882</v>
          </cell>
          <cell r="Z7">
            <v>0.25988700564971751</v>
          </cell>
        </row>
        <row r="8">
          <cell r="A8" t="str">
            <v>Supplier C</v>
          </cell>
          <cell r="B8">
            <v>5</v>
          </cell>
          <cell r="C8">
            <v>5</v>
          </cell>
          <cell r="D8">
            <v>4</v>
          </cell>
          <cell r="E8">
            <v>5</v>
          </cell>
          <cell r="F8">
            <v>4</v>
          </cell>
          <cell r="G8">
            <v>4</v>
          </cell>
          <cell r="H8">
            <v>4.6000000000000005</v>
          </cell>
          <cell r="T8">
            <v>0.11764705882352941</v>
          </cell>
          <cell r="U8">
            <v>0.1111111111111111</v>
          </cell>
          <cell r="V8">
            <v>0.15</v>
          </cell>
          <cell r="W8">
            <v>0.1111111111111111</v>
          </cell>
          <cell r="X8">
            <v>0.125</v>
          </cell>
          <cell r="Y8">
            <v>0.11764705882352941</v>
          </cell>
          <cell r="Z8">
            <v>0.12146892655367229</v>
          </cell>
        </row>
        <row r="9">
          <cell r="A9" t="str">
            <v>Supplier D</v>
          </cell>
          <cell r="B9">
            <v>2</v>
          </cell>
          <cell r="C9">
            <v>2</v>
          </cell>
          <cell r="D9">
            <v>3</v>
          </cell>
          <cell r="E9">
            <v>2</v>
          </cell>
          <cell r="F9">
            <v>2</v>
          </cell>
          <cell r="G9">
            <v>2</v>
          </cell>
          <cell r="H9">
            <v>2.15</v>
          </cell>
          <cell r="T9">
            <v>0.17647058823529413</v>
          </cell>
          <cell r="U9">
            <v>0.22222222222222221</v>
          </cell>
          <cell r="V9">
            <v>0.25</v>
          </cell>
          <cell r="W9">
            <v>0.22222222222222221</v>
          </cell>
          <cell r="X9">
            <v>0.1875</v>
          </cell>
          <cell r="Y9">
            <v>0.29411764705882354</v>
          </cell>
          <cell r="Z9">
            <v>0.22033898305084745</v>
          </cell>
        </row>
        <row r="10">
          <cell r="A10" t="str">
            <v>Supplier E</v>
          </cell>
          <cell r="B10">
            <v>3</v>
          </cell>
          <cell r="C10">
            <v>4</v>
          </cell>
          <cell r="D10">
            <v>5</v>
          </cell>
          <cell r="E10">
            <v>4</v>
          </cell>
          <cell r="F10">
            <v>3</v>
          </cell>
          <cell r="G10">
            <v>5</v>
          </cell>
          <cell r="H10">
            <v>3.9000000000000004</v>
          </cell>
          <cell r="T10">
            <v>5.8823529411764705E-2</v>
          </cell>
          <cell r="U10">
            <v>0.1111111111111111</v>
          </cell>
          <cell r="V10">
            <v>0.1</v>
          </cell>
          <cell r="W10">
            <v>5.5555555555555552E-2</v>
          </cell>
          <cell r="X10">
            <v>0.125</v>
          </cell>
          <cell r="Y10">
            <v>5.8823529411764705E-2</v>
          </cell>
          <cell r="Z10">
            <v>8.4745762711864403E-2</v>
          </cell>
        </row>
        <row r="11">
          <cell r="A11" t="str">
            <v>Supplier F</v>
          </cell>
          <cell r="B11">
            <v>1</v>
          </cell>
          <cell r="C11">
            <v>2</v>
          </cell>
          <cell r="D11">
            <v>2</v>
          </cell>
          <cell r="E11">
            <v>1</v>
          </cell>
          <cell r="F11">
            <v>2</v>
          </cell>
          <cell r="G11">
            <v>1</v>
          </cell>
          <cell r="H11">
            <v>1.5000000000000002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Другая 1">
      <a:dk1>
        <a:sysClr val="windowText" lastClr="000000"/>
      </a:dk1>
      <a:lt1>
        <a:sysClr val="window" lastClr="FFFFFF"/>
      </a:lt1>
      <a:dk2>
        <a:srgbClr val="335B74"/>
      </a:dk2>
      <a:lt2>
        <a:srgbClr val="DFE3E5"/>
      </a:lt2>
      <a:accent1>
        <a:srgbClr val="006666"/>
      </a:accent1>
      <a:accent2>
        <a:srgbClr val="008080"/>
      </a:accent2>
      <a:accent3>
        <a:srgbClr val="27CED7"/>
      </a:accent3>
      <a:accent4>
        <a:srgbClr val="42BA97"/>
      </a:accent4>
      <a:accent5>
        <a:srgbClr val="FFCCFF"/>
      </a:accent5>
      <a:accent6>
        <a:srgbClr val="FF99FF"/>
      </a:accent6>
      <a:hlink>
        <a:srgbClr val="6EAC1C"/>
      </a:hlink>
      <a:folHlink>
        <a:srgbClr val="B26B02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ABC3BD-6F9B-46B0-9055-52351D91C6C6}">
  <sheetPr>
    <pageSetUpPr fitToPage="1"/>
  </sheetPr>
  <dimension ref="A2:AC35"/>
  <sheetViews>
    <sheetView showGridLines="0" tabSelected="1" zoomScaleNormal="100" workbookViewId="0">
      <selection activeCell="K19" sqref="K19"/>
    </sheetView>
  </sheetViews>
  <sheetFormatPr defaultColWidth="8.7109375" defaultRowHeight="15" customHeight="1" outlineLevelRow="1" x14ac:dyDescent="0.25"/>
  <cols>
    <col min="1" max="1" width="11.5703125" style="3" customWidth="1"/>
    <col min="2" max="2" width="10.140625" style="3" customWidth="1"/>
    <col min="3" max="3" width="8.85546875" style="3" customWidth="1"/>
    <col min="4" max="4" width="9" style="3" customWidth="1"/>
    <col min="5" max="5" width="8.140625" style="3" customWidth="1"/>
    <col min="6" max="6" width="7.5703125" style="3" customWidth="1"/>
    <col min="7" max="7" width="8.140625" style="3" customWidth="1"/>
    <col min="8" max="8" width="7.7109375" style="3" customWidth="1"/>
    <col min="9" max="9" width="8.28515625" style="3" customWidth="1"/>
    <col min="10" max="10" width="21.5703125" style="3" customWidth="1"/>
    <col min="11" max="17" width="16" style="3" customWidth="1"/>
    <col min="18" max="19" width="8.7109375" style="3"/>
    <col min="20" max="20" width="13.28515625" style="24" customWidth="1"/>
    <col min="21" max="21" width="12.140625" style="24" customWidth="1"/>
    <col min="22" max="24" width="8.7109375" style="24"/>
    <col min="25" max="25" width="12.42578125" style="24" customWidth="1"/>
    <col min="26" max="26" width="13.85546875" style="24" customWidth="1"/>
    <col min="27" max="28" width="8.7109375" style="24"/>
    <col min="29" max="16384" width="8.7109375" style="3"/>
  </cols>
  <sheetData>
    <row r="2" spans="1:29" ht="30" customHeight="1" thickBot="1" x14ac:dyDescent="0.3">
      <c r="A2" s="1" t="s">
        <v>0</v>
      </c>
      <c r="B2" s="1"/>
      <c r="C2" s="1"/>
      <c r="D2" s="1"/>
      <c r="E2" s="1"/>
      <c r="F2" s="1"/>
      <c r="G2" s="1"/>
      <c r="H2" s="1"/>
      <c r="I2" s="2"/>
      <c r="J2" s="2"/>
      <c r="L2" s="21" t="s">
        <v>35</v>
      </c>
      <c r="M2" s="27" t="str">
        <f>INDEX($A$7:$A$12,MATCH(MAX($H$7:$H$12),$H$7:$H$12,0))</f>
        <v>Supplier C</v>
      </c>
      <c r="N2" s="28"/>
      <c r="AC2" s="22"/>
    </row>
    <row r="3" spans="1:29" ht="24" customHeight="1" x14ac:dyDescent="0.25">
      <c r="A3" s="4" t="s">
        <v>1</v>
      </c>
      <c r="B3" s="4"/>
      <c r="C3" s="4"/>
      <c r="D3" s="4"/>
      <c r="E3" s="4"/>
      <c r="F3" s="4"/>
      <c r="G3" s="4"/>
      <c r="H3" s="4"/>
      <c r="I3" s="2"/>
      <c r="J3" s="2"/>
      <c r="L3" s="21" t="s">
        <v>36</v>
      </c>
      <c r="M3" s="29">
        <f>AVERAGE(H7:H12)</f>
        <v>2.9500000000000006</v>
      </c>
      <c r="N3" s="30"/>
      <c r="AC3" s="22"/>
    </row>
    <row r="4" spans="1:29" ht="19.5" customHeight="1" x14ac:dyDescent="0.25">
      <c r="A4" s="4"/>
      <c r="B4" s="4"/>
      <c r="C4" s="4"/>
      <c r="D4" s="4"/>
      <c r="E4" s="4"/>
      <c r="F4" s="4"/>
      <c r="G4" s="4"/>
      <c r="H4" s="4"/>
      <c r="I4" s="2"/>
      <c r="J4" s="2"/>
      <c r="L4" s="21" t="s">
        <v>10</v>
      </c>
      <c r="M4" s="27" t="str">
        <f>IF(H7&lt;=B$29,"Низкий",IF(H7&lt;=C$29,"Средний","Высокий"))</f>
        <v>Средний</v>
      </c>
      <c r="N4" s="28"/>
      <c r="AC4" s="22"/>
    </row>
    <row r="5" spans="1:29" ht="24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AC5" s="22"/>
    </row>
    <row r="6" spans="1:29" ht="24" customHeight="1" x14ac:dyDescent="0.25">
      <c r="A6" s="11" t="s">
        <v>2</v>
      </c>
      <c r="B6" s="11" t="s">
        <v>3</v>
      </c>
      <c r="C6" s="11" t="s">
        <v>4</v>
      </c>
      <c r="D6" s="11" t="s">
        <v>5</v>
      </c>
      <c r="E6" s="11" t="s">
        <v>6</v>
      </c>
      <c r="F6" s="11" t="s">
        <v>7</v>
      </c>
      <c r="G6" s="11" t="s">
        <v>8</v>
      </c>
      <c r="H6" s="11" t="s">
        <v>9</v>
      </c>
      <c r="I6" s="11" t="s">
        <v>10</v>
      </c>
      <c r="J6" s="11" t="s">
        <v>11</v>
      </c>
      <c r="T6" s="25">
        <f>B7/SUM(B$7:B$12)</f>
        <v>0.11764705882352941</v>
      </c>
      <c r="U6" s="25">
        <f>C7/SUM(C$7:C$12)</f>
        <v>0.16666666666666666</v>
      </c>
      <c r="V6" s="25">
        <f>D7/SUM(D$7:D$12)</f>
        <v>0.1</v>
      </c>
      <c r="W6" s="25">
        <f>E7/SUM(E$7:E$12)</f>
        <v>0.27777777777777779</v>
      </c>
      <c r="X6" s="25">
        <f>F7/SUM(F$7:F$12)</f>
        <v>0.125</v>
      </c>
      <c r="Y6" s="25">
        <f>G7/SUM(G$7:G$12)</f>
        <v>0.17647058823529413</v>
      </c>
      <c r="Z6" s="25">
        <f>H7/SUM(H$7:H$12)</f>
        <v>0.16384180790960445</v>
      </c>
      <c r="AC6" s="22"/>
    </row>
    <row r="7" spans="1:29" ht="27" x14ac:dyDescent="0.25">
      <c r="A7" s="12" t="s">
        <v>12</v>
      </c>
      <c r="B7" s="13">
        <v>2</v>
      </c>
      <c r="C7" s="13">
        <v>3</v>
      </c>
      <c r="D7" s="13">
        <v>2</v>
      </c>
      <c r="E7" s="13">
        <v>5</v>
      </c>
      <c r="F7" s="13">
        <v>2</v>
      </c>
      <c r="G7" s="13">
        <v>3</v>
      </c>
      <c r="H7" s="14">
        <f>SUMPRODUCT(B7:G7,$A$25:$F$25)</f>
        <v>2.8999999999999995</v>
      </c>
      <c r="I7" s="15" t="str">
        <f>IF(H7&lt;=B$29,"Низкий",IF(H7&lt;=C$29,"Средний","Высокий"))</f>
        <v>Средний</v>
      </c>
      <c r="J7" s="16" t="str">
        <f t="shared" ref="J7:J12" si="0">IF(I7="Высокий","План снижения риска: альтернативы, запас, dual sourcing",IF(I7="Средний","Мониторинг + резервный поставщик","Стандартный контроль"))</f>
        <v>Мониторинг + резервный поставщик</v>
      </c>
      <c r="T7" s="25">
        <f>B8/SUM(B$7:B$12)</f>
        <v>0.23529411764705882</v>
      </c>
      <c r="U7" s="25">
        <f>C8/SUM(C$7:C$12)</f>
        <v>0.1111111111111111</v>
      </c>
      <c r="V7" s="25">
        <f>D8/SUM(D$7:D$12)</f>
        <v>0.2</v>
      </c>
      <c r="W7" s="25">
        <f>E8/SUM(E$7:E$12)</f>
        <v>5.5555555555555552E-2</v>
      </c>
      <c r="X7" s="25">
        <f>F8/SUM(F$7:F$12)</f>
        <v>0.1875</v>
      </c>
      <c r="Y7" s="25">
        <f>G8/SUM(G$7:G$12)</f>
        <v>0.11764705882352941</v>
      </c>
      <c r="Z7" s="25">
        <f>H8/SUM(H$7:H$12)</f>
        <v>0.14971751412429379</v>
      </c>
      <c r="AC7" s="22"/>
    </row>
    <row r="8" spans="1:29" ht="27" x14ac:dyDescent="0.25">
      <c r="A8" s="12" t="s">
        <v>13</v>
      </c>
      <c r="B8" s="13">
        <v>4</v>
      </c>
      <c r="C8" s="13">
        <v>2</v>
      </c>
      <c r="D8" s="13">
        <v>4</v>
      </c>
      <c r="E8" s="13">
        <v>1</v>
      </c>
      <c r="F8" s="13">
        <v>3</v>
      </c>
      <c r="G8" s="13">
        <v>2</v>
      </c>
      <c r="H8" s="14">
        <f>SUMPRODUCT(B8:G8,$A$25:$F$25)</f>
        <v>2.6500000000000004</v>
      </c>
      <c r="I8" s="15" t="str">
        <f>IF(H8&lt;=B$29,"Низкий",IF(H8&lt;=C$29,"Средний","Высокий"))</f>
        <v>Средний</v>
      </c>
      <c r="J8" s="16" t="str">
        <f t="shared" si="0"/>
        <v>Мониторинг + резервный поставщик</v>
      </c>
      <c r="T8" s="25">
        <f>B9/SUM(B$7:B$12)</f>
        <v>0.29411764705882354</v>
      </c>
      <c r="U8" s="25">
        <f>C9/SUM(C$7:C$12)</f>
        <v>0.27777777777777779</v>
      </c>
      <c r="V8" s="25">
        <f>D9/SUM(D$7:D$12)</f>
        <v>0.2</v>
      </c>
      <c r="W8" s="25">
        <f>E9/SUM(E$7:E$12)</f>
        <v>0.27777777777777779</v>
      </c>
      <c r="X8" s="25">
        <f>F9/SUM(F$7:F$12)</f>
        <v>0.25</v>
      </c>
      <c r="Y8" s="25">
        <f>G9/SUM(G$7:G$12)</f>
        <v>0.23529411764705882</v>
      </c>
      <c r="Z8" s="25">
        <f>H9/SUM(H$7:H$12)</f>
        <v>0.25988700564971751</v>
      </c>
      <c r="AC8" s="22"/>
    </row>
    <row r="9" spans="1:29" ht="40.5" x14ac:dyDescent="0.25">
      <c r="A9" s="12" t="s">
        <v>14</v>
      </c>
      <c r="B9" s="13">
        <v>5</v>
      </c>
      <c r="C9" s="13">
        <v>5</v>
      </c>
      <c r="D9" s="13">
        <v>4</v>
      </c>
      <c r="E9" s="13">
        <v>5</v>
      </c>
      <c r="F9" s="13">
        <v>4</v>
      </c>
      <c r="G9" s="13">
        <v>4</v>
      </c>
      <c r="H9" s="14">
        <f>SUMPRODUCT(B9:G9,$A$25:$F$25)</f>
        <v>4.6000000000000005</v>
      </c>
      <c r="I9" s="15" t="str">
        <f>IF(H9&lt;=B$29,"Низкий",IF(H9&lt;=C$29,"Средний","Высокий"))</f>
        <v>Высокий</v>
      </c>
      <c r="J9" s="16" t="str">
        <f t="shared" si="0"/>
        <v>План снижения риска: альтернативы, запас, dual sourcing</v>
      </c>
      <c r="T9" s="25">
        <f>B10/SUM(B$7:B$12)</f>
        <v>0.11764705882352941</v>
      </c>
      <c r="U9" s="25">
        <f>C10/SUM(C$7:C$12)</f>
        <v>0.1111111111111111</v>
      </c>
      <c r="V9" s="25">
        <f>D10/SUM(D$7:D$12)</f>
        <v>0.15</v>
      </c>
      <c r="W9" s="25">
        <f>E10/SUM(E$7:E$12)</f>
        <v>0.1111111111111111</v>
      </c>
      <c r="X9" s="25">
        <f>F10/SUM(F$7:F$12)</f>
        <v>0.125</v>
      </c>
      <c r="Y9" s="25">
        <f>G10/SUM(G$7:G$12)</f>
        <v>0.11764705882352941</v>
      </c>
      <c r="Z9" s="25">
        <f>H10/SUM(H$7:H$12)</f>
        <v>0.12146892655367229</v>
      </c>
      <c r="AC9" s="22"/>
    </row>
    <row r="10" spans="1:29" ht="27" x14ac:dyDescent="0.25">
      <c r="A10" s="12" t="s">
        <v>15</v>
      </c>
      <c r="B10" s="13">
        <v>2</v>
      </c>
      <c r="C10" s="13">
        <v>2</v>
      </c>
      <c r="D10" s="13">
        <v>3</v>
      </c>
      <c r="E10" s="13">
        <v>2</v>
      </c>
      <c r="F10" s="13">
        <v>2</v>
      </c>
      <c r="G10" s="13">
        <v>2</v>
      </c>
      <c r="H10" s="14">
        <f>SUMPRODUCT(B10:G10,$A$25:$F$25)</f>
        <v>2.15</v>
      </c>
      <c r="I10" s="15" t="str">
        <f>IF(H10&lt;=B$29,"Низкий",IF(H10&lt;=C$29,"Средний","Высокий"))</f>
        <v>Средний</v>
      </c>
      <c r="J10" s="16" t="str">
        <f t="shared" si="0"/>
        <v>Мониторинг + резервный поставщик</v>
      </c>
      <c r="T10" s="25">
        <f>B11/SUM(B$7:B$12)</f>
        <v>0.17647058823529413</v>
      </c>
      <c r="U10" s="25">
        <f>C11/SUM(C$7:C$12)</f>
        <v>0.22222222222222221</v>
      </c>
      <c r="V10" s="25">
        <f>D11/SUM(D$7:D$12)</f>
        <v>0.25</v>
      </c>
      <c r="W10" s="25">
        <f>E11/SUM(E$7:E$12)</f>
        <v>0.22222222222222221</v>
      </c>
      <c r="X10" s="25">
        <f>F11/SUM(F$7:F$12)</f>
        <v>0.1875</v>
      </c>
      <c r="Y10" s="25">
        <f>G11/SUM(G$7:G$12)</f>
        <v>0.29411764705882354</v>
      </c>
      <c r="Z10" s="25">
        <f>H11/SUM(H$7:H$12)</f>
        <v>0.22033898305084745</v>
      </c>
      <c r="AC10" s="22"/>
    </row>
    <row r="11" spans="1:29" ht="40.5" x14ac:dyDescent="0.25">
      <c r="A11" s="12" t="s">
        <v>16</v>
      </c>
      <c r="B11" s="13">
        <v>3</v>
      </c>
      <c r="C11" s="13">
        <v>4</v>
      </c>
      <c r="D11" s="13">
        <v>5</v>
      </c>
      <c r="E11" s="13">
        <v>4</v>
      </c>
      <c r="F11" s="13">
        <v>3</v>
      </c>
      <c r="G11" s="13">
        <v>5</v>
      </c>
      <c r="H11" s="14">
        <f>SUMPRODUCT(B11:G11,$A$25:$F$25)</f>
        <v>3.9000000000000004</v>
      </c>
      <c r="I11" s="15" t="str">
        <f>IF(H11&lt;=B$29,"Низкий",IF(H11&lt;=C$29,"Средний","Высокий"))</f>
        <v>Высокий</v>
      </c>
      <c r="J11" s="16" t="str">
        <f t="shared" si="0"/>
        <v>План снижения риска: альтернативы, запас, dual sourcing</v>
      </c>
      <c r="T11" s="25">
        <f>B12/SUM(B$7:B$12)</f>
        <v>5.8823529411764705E-2</v>
      </c>
      <c r="U11" s="25">
        <f>C12/SUM(C$7:C$12)</f>
        <v>0.1111111111111111</v>
      </c>
      <c r="V11" s="25">
        <f>D12/SUM(D$7:D$12)</f>
        <v>0.1</v>
      </c>
      <c r="W11" s="25">
        <f>E12/SUM(E$7:E$12)</f>
        <v>5.5555555555555552E-2</v>
      </c>
      <c r="X11" s="25">
        <f>F12/SUM(F$7:F$12)</f>
        <v>0.125</v>
      </c>
      <c r="Y11" s="25">
        <f>G12/SUM(G$7:G$12)</f>
        <v>5.8823529411764705E-2</v>
      </c>
      <c r="Z11" s="25">
        <f>H12/SUM(H$7:H$12)</f>
        <v>8.4745762711864403E-2</v>
      </c>
      <c r="AC11" s="22"/>
    </row>
    <row r="12" spans="1:29" x14ac:dyDescent="0.25">
      <c r="A12" s="12" t="s">
        <v>17</v>
      </c>
      <c r="B12" s="13">
        <v>1</v>
      </c>
      <c r="C12" s="13">
        <v>2</v>
      </c>
      <c r="D12" s="13">
        <v>2</v>
      </c>
      <c r="E12" s="13">
        <v>1</v>
      </c>
      <c r="F12" s="13">
        <v>2</v>
      </c>
      <c r="G12" s="13">
        <v>1</v>
      </c>
      <c r="H12" s="14">
        <f>SUMPRODUCT(B12:G12,$A$25:$F$25)</f>
        <v>1.5000000000000002</v>
      </c>
      <c r="I12" s="15" t="str">
        <f>IF(H12&lt;=B$29,"Низкий",IF(H12&lt;=C$29,"Средний","Высокий"))</f>
        <v>Низкий</v>
      </c>
      <c r="J12" s="16" t="str">
        <f t="shared" si="0"/>
        <v>Стандартный контроль</v>
      </c>
      <c r="AC12" s="22"/>
    </row>
    <row r="13" spans="1:29" ht="33" customHeight="1" x14ac:dyDescent="0.25">
      <c r="A13" s="21" t="s">
        <v>38</v>
      </c>
      <c r="B13" s="23" t="str">
        <f>U20</f>
        <v>Supplier C;Supplier B</v>
      </c>
      <c r="C13" s="23" t="str">
        <f t="shared" ref="C13:G13" si="1">V20</f>
        <v>Supplier C;</v>
      </c>
      <c r="D13" s="23" t="str">
        <f t="shared" si="1"/>
        <v>Supplier E;Supplier B</v>
      </c>
      <c r="E13" s="23" t="str">
        <f t="shared" si="1"/>
        <v>Supplier C;Supplier C</v>
      </c>
      <c r="F13" s="23" t="str">
        <f t="shared" si="1"/>
        <v/>
      </c>
      <c r="G13" s="23" t="str">
        <f t="shared" si="1"/>
        <v>Supplier E;</v>
      </c>
      <c r="H13" s="21"/>
      <c r="I13" s="21"/>
      <c r="J13" s="21"/>
      <c r="T13" s="24" t="str">
        <f>A6</f>
        <v>Поставщик</v>
      </c>
      <c r="U13" s="24" t="str">
        <f t="shared" ref="U13:Z13" si="2">B6</f>
        <v>Финансы</v>
      </c>
      <c r="V13" s="24" t="str">
        <f t="shared" si="2"/>
        <v>География / санкции</v>
      </c>
      <c r="W13" s="24" t="str">
        <f t="shared" si="2"/>
        <v>Логистика</v>
      </c>
      <c r="X13" s="24" t="str">
        <f t="shared" si="2"/>
        <v>Single source</v>
      </c>
      <c r="Y13" s="24" t="str">
        <f t="shared" si="2"/>
        <v>Качество</v>
      </c>
      <c r="Z13" s="24" t="str">
        <f t="shared" si="2"/>
        <v>Мощности</v>
      </c>
      <c r="AC13" s="22"/>
    </row>
    <row r="14" spans="1:29" ht="31.5" customHeight="1" x14ac:dyDescent="0.25">
      <c r="I14" s="2"/>
      <c r="J14" s="2"/>
      <c r="T14" s="24" t="str">
        <f t="shared" ref="T14:T19" si="3">A7</f>
        <v>Supplier A</v>
      </c>
      <c r="U14" s="24" t="str">
        <f>IF(B7&gt;3,IF(B7=MAX($B7:$G7),B7,""),"")</f>
        <v/>
      </c>
      <c r="V14" s="24" t="str">
        <f t="shared" ref="V14:Z14" si="4">IF(C7&gt;3,IF(C7=MAX($B7:$G7),C7,""),"")</f>
        <v/>
      </c>
      <c r="W14" s="24" t="str">
        <f t="shared" si="4"/>
        <v/>
      </c>
      <c r="X14" s="24">
        <f t="shared" si="4"/>
        <v>5</v>
      </c>
      <c r="Y14" s="24" t="str">
        <f t="shared" si="4"/>
        <v/>
      </c>
      <c r="Z14" s="24" t="str">
        <f t="shared" si="4"/>
        <v/>
      </c>
    </row>
    <row r="15" spans="1:29" ht="24" customHeight="1" x14ac:dyDescent="0.25">
      <c r="I15" s="2"/>
      <c r="J15" s="2"/>
      <c r="T15" s="24" t="str">
        <f t="shared" si="3"/>
        <v>Supplier B</v>
      </c>
      <c r="U15" s="24">
        <f t="shared" ref="U15:U19" si="5">IF(B8&gt;3,IF(B8=MAX($B8:$G8),B8,""),"")</f>
        <v>4</v>
      </c>
      <c r="V15" s="24" t="str">
        <f t="shared" ref="V15:V19" si="6">IF(C8&gt;3,IF(C8=MAX($B8:$G8),C8,""),"")</f>
        <v/>
      </c>
      <c r="W15" s="24">
        <f t="shared" ref="W15:W19" si="7">IF(D8&gt;3,IF(D8=MAX($B8:$G8),D8,""),"")</f>
        <v>4</v>
      </c>
      <c r="X15" s="24" t="str">
        <f t="shared" ref="X15:X19" si="8">IF(E8&gt;3,IF(E8=MAX($B8:$G8),E8,""),"")</f>
        <v/>
      </c>
      <c r="Y15" s="24" t="str">
        <f t="shared" ref="Y15:Y19" si="9">IF(F8&gt;3,IF(F8=MAX($B8:$G8),F8,""),"")</f>
        <v/>
      </c>
      <c r="Z15" s="24" t="str">
        <f t="shared" ref="Z15:Z19" si="10">IF(G8&gt;3,IF(G8=MAX($B8:$G8),G8,""),"")</f>
        <v/>
      </c>
    </row>
    <row r="16" spans="1:29" ht="24" customHeight="1" x14ac:dyDescent="0.25">
      <c r="I16" s="2"/>
      <c r="J16" s="2"/>
      <c r="T16" s="24" t="str">
        <f t="shared" si="3"/>
        <v>Supplier C</v>
      </c>
      <c r="U16" s="24">
        <f t="shared" si="5"/>
        <v>5</v>
      </c>
      <c r="V16" s="24">
        <f t="shared" si="6"/>
        <v>5</v>
      </c>
      <c r="W16" s="24" t="str">
        <f t="shared" si="7"/>
        <v/>
      </c>
      <c r="X16" s="24">
        <f t="shared" si="8"/>
        <v>5</v>
      </c>
      <c r="Y16" s="24" t="str">
        <f t="shared" si="9"/>
        <v/>
      </c>
      <c r="Z16" s="24" t="str">
        <f t="shared" si="10"/>
        <v/>
      </c>
    </row>
    <row r="17" spans="1:26" ht="24" customHeight="1" x14ac:dyDescent="0.25">
      <c r="I17" s="2"/>
      <c r="J17" s="2"/>
      <c r="T17" s="24" t="str">
        <f t="shared" si="3"/>
        <v>Supplier D</v>
      </c>
      <c r="U17" s="24" t="str">
        <f t="shared" si="5"/>
        <v/>
      </c>
      <c r="V17" s="24" t="str">
        <f t="shared" si="6"/>
        <v/>
      </c>
      <c r="W17" s="24" t="str">
        <f t="shared" si="7"/>
        <v/>
      </c>
      <c r="X17" s="24" t="str">
        <f t="shared" si="8"/>
        <v/>
      </c>
      <c r="Y17" s="24" t="str">
        <f t="shared" si="9"/>
        <v/>
      </c>
      <c r="Z17" s="24" t="str">
        <f t="shared" si="10"/>
        <v/>
      </c>
    </row>
    <row r="18" spans="1:26" ht="51.75" customHeight="1" x14ac:dyDescent="0.25">
      <c r="I18" s="2"/>
      <c r="J18" s="2"/>
      <c r="T18" s="24" t="str">
        <f t="shared" si="3"/>
        <v>Supplier E</v>
      </c>
      <c r="U18" s="24" t="str">
        <f t="shared" si="5"/>
        <v/>
      </c>
      <c r="V18" s="24" t="str">
        <f t="shared" si="6"/>
        <v/>
      </c>
      <c r="W18" s="24">
        <f t="shared" si="7"/>
        <v>5</v>
      </c>
      <c r="X18" s="24" t="str">
        <f t="shared" si="8"/>
        <v/>
      </c>
      <c r="Y18" s="24" t="str">
        <f t="shared" si="9"/>
        <v/>
      </c>
      <c r="Z18" s="24">
        <f t="shared" si="10"/>
        <v>5</v>
      </c>
    </row>
    <row r="19" spans="1:26" ht="24" customHeight="1" x14ac:dyDescent="0.25">
      <c r="I19" s="2"/>
      <c r="J19" s="2"/>
      <c r="T19" s="24" t="str">
        <f t="shared" si="3"/>
        <v>Supplier F</v>
      </c>
      <c r="U19" s="24" t="str">
        <f t="shared" si="5"/>
        <v/>
      </c>
      <c r="V19" s="24" t="str">
        <f t="shared" si="6"/>
        <v/>
      </c>
      <c r="W19" s="24" t="str">
        <f t="shared" si="7"/>
        <v/>
      </c>
      <c r="X19" s="24" t="str">
        <f t="shared" si="8"/>
        <v/>
      </c>
      <c r="Y19" s="24" t="str">
        <f t="shared" si="9"/>
        <v/>
      </c>
      <c r="Z19" s="24" t="str">
        <f t="shared" si="10"/>
        <v/>
      </c>
    </row>
    <row r="20" spans="1:26" ht="24" customHeight="1" x14ac:dyDescent="0.25">
      <c r="A20" s="8" t="s">
        <v>37</v>
      </c>
      <c r="B20" s="8"/>
      <c r="C20" s="8"/>
      <c r="D20" s="8"/>
      <c r="E20" s="8"/>
      <c r="F20" s="8"/>
      <c r="H20" s="2"/>
      <c r="I20" s="2"/>
      <c r="J20" s="2"/>
      <c r="U20" s="26" t="str">
        <f>IFERROR(_xlfn.CONCAT(INDEX($T$14:$T$19,MATCH(LARGE(U14:U19,1),U14:U19,1)),";",IFERROR(INDEX($T$14:$T$19,MATCH(LARGE(U14:U19,2),U14:U19,1)),"")),"")</f>
        <v>Supplier C;Supplier B</v>
      </c>
      <c r="V20" s="26" t="str">
        <f t="shared" ref="V20:Z20" si="11">IFERROR(_xlfn.CONCAT(INDEX($T$14:$T$19,MATCH(LARGE(V14:V19,1),V14:V19,1)),";",IFERROR(INDEX($T$14:$T$19,MATCH(LARGE(V14:V19,2),V14:V19,1)),"")),"")</f>
        <v>Supplier C;</v>
      </c>
      <c r="W20" s="26" t="str">
        <f t="shared" si="11"/>
        <v>Supplier E;Supplier B</v>
      </c>
      <c r="X20" s="26" t="str">
        <f t="shared" si="11"/>
        <v>Supplier C;Supplier C</v>
      </c>
      <c r="Y20" s="26" t="str">
        <f t="shared" si="11"/>
        <v/>
      </c>
      <c r="Z20" s="26" t="str">
        <f t="shared" si="11"/>
        <v>Supplier E;</v>
      </c>
    </row>
    <row r="21" spans="1:26" ht="24" customHeight="1" x14ac:dyDescent="0.25">
      <c r="H21" s="2"/>
      <c r="I21" s="2"/>
      <c r="J21" s="2"/>
    </row>
    <row r="22" spans="1:26" ht="24" hidden="1" customHeight="1" outlineLevel="1" x14ac:dyDescent="0.25">
      <c r="A22" s="8" t="s">
        <v>18</v>
      </c>
      <c r="B22" s="8"/>
      <c r="C22" s="8"/>
      <c r="D22" s="8"/>
      <c r="E22" s="8"/>
      <c r="F22" s="8"/>
      <c r="H22" s="2"/>
      <c r="I22" s="2"/>
      <c r="J22" s="2"/>
    </row>
    <row r="23" spans="1:26" ht="24" hidden="1" customHeight="1" outlineLevel="1" x14ac:dyDescent="0.25">
      <c r="H23" s="2"/>
      <c r="I23" s="2"/>
      <c r="J23" s="2"/>
    </row>
    <row r="24" spans="1:26" ht="24" hidden="1" customHeight="1" outlineLevel="1" x14ac:dyDescent="0.25">
      <c r="A24" s="17" t="s">
        <v>19</v>
      </c>
      <c r="B24" s="17" t="s">
        <v>4</v>
      </c>
      <c r="C24" s="17" t="s">
        <v>20</v>
      </c>
      <c r="D24" s="17" t="s">
        <v>6</v>
      </c>
      <c r="E24" s="17" t="s">
        <v>7</v>
      </c>
      <c r="F24" s="17" t="s">
        <v>21</v>
      </c>
      <c r="G24" s="17" t="s">
        <v>22</v>
      </c>
      <c r="H24" s="2"/>
      <c r="I24" s="2"/>
      <c r="J24" s="2"/>
    </row>
    <row r="25" spans="1:26" ht="24" hidden="1" customHeight="1" outlineLevel="1" x14ac:dyDescent="0.25">
      <c r="A25" s="18">
        <v>0.2</v>
      </c>
      <c r="B25" s="18">
        <v>0.2</v>
      </c>
      <c r="C25" s="18">
        <v>0.15</v>
      </c>
      <c r="D25" s="18">
        <v>0.2</v>
      </c>
      <c r="E25" s="18">
        <v>0.15</v>
      </c>
      <c r="F25" s="18">
        <v>0.1</v>
      </c>
      <c r="G25" s="18">
        <f>SUM(A25:F25)</f>
        <v>1</v>
      </c>
      <c r="H25" s="2"/>
      <c r="I25" s="2"/>
      <c r="J25" s="2"/>
    </row>
    <row r="26" spans="1:26" ht="52.5" hidden="1" customHeight="1" outlineLevel="1" x14ac:dyDescent="0.25">
      <c r="A26" s="19" t="s">
        <v>23</v>
      </c>
      <c r="B26" s="20" t="s">
        <v>24</v>
      </c>
      <c r="C26" s="19" t="s">
        <v>25</v>
      </c>
      <c r="D26" s="20" t="s">
        <v>26</v>
      </c>
      <c r="E26" s="19" t="s">
        <v>27</v>
      </c>
      <c r="F26" s="20" t="s">
        <v>28</v>
      </c>
      <c r="G26" s="19" t="s">
        <v>29</v>
      </c>
      <c r="H26" s="2"/>
      <c r="I26" s="2"/>
      <c r="J26" s="2"/>
    </row>
    <row r="27" spans="1:26" ht="24" hidden="1" customHeight="1" outlineLevel="1" x14ac:dyDescent="0.25">
      <c r="A27" s="9"/>
      <c r="B27" s="6"/>
      <c r="C27" s="9"/>
      <c r="D27" s="6"/>
      <c r="E27" s="9"/>
      <c r="F27" s="6"/>
      <c r="G27" s="10"/>
      <c r="H27" s="2"/>
      <c r="I27" s="2"/>
      <c r="J27" s="2"/>
    </row>
    <row r="28" spans="1:26" ht="24" hidden="1" customHeight="1" outlineLevel="1" x14ac:dyDescent="0.25">
      <c r="A28" s="5" t="s">
        <v>30</v>
      </c>
      <c r="B28" s="5" t="s">
        <v>31</v>
      </c>
      <c r="C28" s="5" t="s">
        <v>32</v>
      </c>
      <c r="D28" s="5" t="s">
        <v>33</v>
      </c>
      <c r="E28" s="9"/>
      <c r="F28" s="6"/>
      <c r="G28" s="10"/>
      <c r="H28" s="2"/>
      <c r="I28" s="2"/>
      <c r="J28" s="2"/>
    </row>
    <row r="29" spans="1:26" ht="24" hidden="1" customHeight="1" outlineLevel="1" x14ac:dyDescent="0.25">
      <c r="A29" s="6" t="s">
        <v>34</v>
      </c>
      <c r="B29" s="7">
        <v>2</v>
      </c>
      <c r="C29" s="7">
        <v>3.4</v>
      </c>
      <c r="D29" s="7">
        <v>5</v>
      </c>
      <c r="E29" s="2"/>
      <c r="F29" s="2"/>
      <c r="G29" s="2"/>
      <c r="H29" s="2"/>
      <c r="I29" s="2"/>
      <c r="J29" s="2"/>
    </row>
    <row r="30" spans="1:26" ht="24" customHeight="1" collapsed="1" x14ac:dyDescent="0.25">
      <c r="G30" s="2"/>
      <c r="H30" s="2"/>
      <c r="I30" s="2"/>
      <c r="J30" s="2"/>
    </row>
    <row r="31" spans="1:26" ht="24" customHeight="1" x14ac:dyDescent="0.25">
      <c r="G31" s="2"/>
      <c r="H31" s="2"/>
      <c r="I31" s="2"/>
      <c r="J31" s="2"/>
    </row>
    <row r="32" spans="1:26" ht="24" customHeight="1" x14ac:dyDescent="0.25">
      <c r="G32" s="2"/>
      <c r="H32" s="2"/>
      <c r="I32" s="2"/>
      <c r="J32" s="2"/>
    </row>
    <row r="33" spans="7:10" ht="24" customHeight="1" x14ac:dyDescent="0.25">
      <c r="G33" s="2"/>
      <c r="H33" s="2"/>
      <c r="I33" s="2"/>
      <c r="J33" s="2"/>
    </row>
    <row r="34" spans="7:10" ht="24" customHeight="1" x14ac:dyDescent="0.25">
      <c r="G34" s="2"/>
      <c r="H34" s="2"/>
      <c r="I34" s="2"/>
      <c r="J34" s="2"/>
    </row>
    <row r="35" spans="7:10" ht="24" customHeight="1" x14ac:dyDescent="0.25">
      <c r="G35" s="2"/>
      <c r="H35" s="2"/>
      <c r="I35" s="2"/>
      <c r="J35" s="2"/>
    </row>
  </sheetData>
  <mergeCells count="7">
    <mergeCell ref="M4:N4"/>
    <mergeCell ref="M3:N3"/>
    <mergeCell ref="M2:N2"/>
    <mergeCell ref="A2:H2"/>
    <mergeCell ref="A3:H4"/>
    <mergeCell ref="A22:F22"/>
    <mergeCell ref="A20:F20"/>
  </mergeCells>
  <conditionalFormatting sqref="B7:H12">
    <cfRule type="colorScale" priority="1">
      <colorScale>
        <cfvo type="min"/>
        <cfvo type="num" val="3"/>
        <cfvo type="max"/>
        <color rgb="FFE2F0D9"/>
        <color rgb="FFFFF2CC"/>
        <color rgb="FFFCE4D6"/>
      </colorScale>
    </cfRule>
  </conditionalFormatting>
  <dataValidations count="1">
    <dataValidation type="whole" sqref="B7:G12" xr:uid="{E8E1F40D-EA93-4F53-B1A5-6C3D38271AD5}">
      <formula1>1</formula1>
      <formula2>5</formula2>
    </dataValidation>
  </dataValidations>
  <pageMargins left="0.35" right="0.35" top="1" bottom="1" header="0.511811023622047" footer="0.511811023622047"/>
  <pageSetup fitToHeight="0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05_Риски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Tsilevitch</dc:creator>
  <cp:lastModifiedBy>Anna Tsilevitch</cp:lastModifiedBy>
  <dcterms:created xsi:type="dcterms:W3CDTF">2026-05-15T09:44:02Z</dcterms:created>
  <dcterms:modified xsi:type="dcterms:W3CDTF">2026-05-15T10:39:45Z</dcterms:modified>
</cp:coreProperties>
</file>